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5" yWindow="375" windowWidth="14805" windowHeight="8010"/>
  </bookViews>
  <sheets>
    <sheet name="Sheet1" sheetId="1" r:id="rId1"/>
    <sheet name="Sheet2" sheetId="2" r:id="rId2"/>
    <sheet name="Sheet3" sheetId="3" r:id="rId3"/>
  </sheets>
  <definedNames>
    <definedName name="k">Sheet1!$B$8</definedName>
    <definedName name="level">Sheet1!$B$7</definedName>
    <definedName name="n">Sheet1!$B$10</definedName>
    <definedName name="q0">Sheet1!$B$22</definedName>
    <definedName name="qA">Sheet1!$B$23</definedName>
    <definedName name="qAB">Sheet1!$B$25</definedName>
    <definedName name="qB">Sheet1!$B$24</definedName>
    <definedName name="rep">Sheet1!$B$9</definedName>
    <definedName name="y">Sheet1!$I$13:$I$16</definedName>
    <definedName name="y_hat1">Sheet1!$J$13</definedName>
    <definedName name="y_hat2">Sheet1!$J$14</definedName>
    <definedName name="y_hat3">Sheet1!$J$15</definedName>
    <definedName name="y_hat4">Sheet1!$J$16</definedName>
  </definedNames>
  <calcPr calcId="144525"/>
</workbook>
</file>

<file path=xl/calcChain.xml><?xml version="1.0" encoding="utf-8"?>
<calcChain xmlns="http://schemas.openxmlformats.org/spreadsheetml/2006/main">
  <c r="B10" i="1" l="1"/>
  <c r="I14" i="1"/>
  <c r="D19" i="1" s="1" a="1"/>
  <c r="D19" i="1" s="1"/>
  <c r="D20" i="1" s="1"/>
  <c r="I15" i="1"/>
  <c r="I16" i="1"/>
  <c r="I13" i="1"/>
  <c r="C19" i="1" s="1" a="1"/>
  <c r="C19" i="1" s="1"/>
  <c r="C20" i="1" s="1"/>
  <c r="E16" i="1"/>
  <c r="E15" i="1"/>
  <c r="E14" i="1"/>
  <c r="E13" i="1"/>
  <c r="E19" i="1" s="1" a="1"/>
  <c r="E19" i="1" s="1"/>
  <c r="E20" i="1" s="1"/>
  <c r="B30" i="1"/>
  <c r="C30" i="1" s="1"/>
  <c r="B19" i="1" l="1" a="1"/>
  <c r="B19" i="1" s="1"/>
  <c r="B20" i="1" s="1"/>
  <c r="B22" i="1" s="1" a="1"/>
  <c r="B24" i="1" s="1"/>
  <c r="I17" i="1"/>
  <c r="B29" i="1"/>
  <c r="C29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25" i="1"/>
  <c r="B22" i="1" l="1"/>
  <c r="J16" i="1" s="1"/>
  <c r="B23" i="1"/>
  <c r="J14" i="1"/>
  <c r="J15" i="1"/>
  <c r="J13" i="1" l="1"/>
  <c r="L13" i="1" s="1"/>
  <c r="M13" i="1"/>
  <c r="L15" i="1"/>
  <c r="M15" i="1"/>
  <c r="K15" i="1"/>
  <c r="L14" i="1"/>
  <c r="K14" i="1"/>
  <c r="M14" i="1"/>
  <c r="L16" i="1"/>
  <c r="K16" i="1"/>
  <c r="M16" i="1"/>
  <c r="K13" i="1" l="1"/>
</calcChain>
</file>

<file path=xl/sharedStrings.xml><?xml version="1.0" encoding="utf-8"?>
<sst xmlns="http://schemas.openxmlformats.org/spreadsheetml/2006/main" count="36" uniqueCount="35">
  <si>
    <t>y = run time</t>
  </si>
  <si>
    <t>A</t>
  </si>
  <si>
    <t>A =</t>
  </si>
  <si>
    <t xml:space="preserve">B = </t>
  </si>
  <si>
    <t>r = replications</t>
  </si>
  <si>
    <t xml:space="preserve">n = </t>
  </si>
  <si>
    <t>processor 1</t>
  </si>
  <si>
    <t>processor 2</t>
  </si>
  <si>
    <t>workload 1</t>
  </si>
  <si>
    <t>workload 2</t>
  </si>
  <si>
    <t>i</t>
  </si>
  <si>
    <t>I</t>
  </si>
  <si>
    <t>B</t>
  </si>
  <si>
    <t>AB</t>
  </si>
  <si>
    <r>
      <t>y</t>
    </r>
    <r>
      <rPr>
        <vertAlign val="subscript"/>
        <sz val="11"/>
        <color theme="1"/>
        <rFont val="Calibri"/>
        <family val="2"/>
        <scheme val="minor"/>
      </rPr>
      <t>i1</t>
    </r>
  </si>
  <si>
    <r>
      <t>y</t>
    </r>
    <r>
      <rPr>
        <vertAlign val="subscript"/>
        <sz val="11"/>
        <color theme="1"/>
        <rFont val="Calibri"/>
        <family val="2"/>
        <scheme val="minor"/>
      </rPr>
      <t>i2</t>
    </r>
  </si>
  <si>
    <r>
      <t>y</t>
    </r>
    <r>
      <rPr>
        <vertAlign val="subscript"/>
        <sz val="11"/>
        <color theme="1"/>
        <rFont val="Calibri"/>
        <family val="2"/>
        <scheme val="minor"/>
      </rPr>
      <t>i3</t>
    </r>
  </si>
  <si>
    <r>
      <t>y = 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e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</si>
  <si>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_mean</t>
    </r>
  </si>
  <si>
    <t>mean</t>
  </si>
  <si>
    <t>dproduct</t>
  </si>
  <si>
    <r>
      <t>dproduct/(factor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</si>
  <si>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t>y_hat</t>
    </r>
    <r>
      <rPr>
        <vertAlign val="subscript"/>
        <sz val="11"/>
        <color theme="1"/>
        <rFont val="Calibri"/>
        <family val="2"/>
        <scheme val="minor"/>
      </rPr>
      <t>i</t>
    </r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</si>
  <si>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</si>
  <si>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</si>
  <si>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</si>
  <si>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q</t>
    </r>
    <r>
      <rPr>
        <vertAlign val="subscript"/>
        <sz val="11"/>
        <color theme="1"/>
        <rFont val="Calibri"/>
        <family val="2"/>
        <scheme val="minor"/>
      </rPr>
      <t>AB</t>
    </r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</si>
  <si>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</si>
  <si>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</si>
  <si>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</si>
  <si>
    <t>xi</t>
  </si>
  <si>
    <t>ei</t>
  </si>
  <si>
    <t>qi=(i-0.5)/n</t>
  </si>
  <si>
    <t>levels</t>
  </si>
  <si>
    <t>k =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</si>
</sst>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Sheet1!$K$12</c:f>
              <c:strCache>
                <c:ptCount val="1"/>
                <c:pt idx="0">
                  <c:v>ei1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Sheet1!$J$13:$J$16</c:f>
              <c:numCache>
                <c:formatCode>General</c:formatCode>
                <c:ptCount val="4"/>
                <c:pt idx="0">
                  <c:v>104.16666666666667</c:v>
                </c:pt>
                <c:pt idx="1">
                  <c:v>1.0033333333333303</c:v>
                </c:pt>
                <c:pt idx="2">
                  <c:v>1.0033333333333303</c:v>
                </c:pt>
                <c:pt idx="3">
                  <c:v>1.3333333333335418E-2</c:v>
                </c:pt>
              </c:numCache>
            </c:numRef>
          </c:xVal>
          <c:yVal>
            <c:numRef>
              <c:f>Sheet1!$K$13:$K$16</c:f>
              <c:numCache>
                <c:formatCode>General</c:formatCode>
                <c:ptCount val="4"/>
                <c:pt idx="0">
                  <c:v>-19.066666666666677</c:v>
                </c:pt>
                <c:pt idx="1">
                  <c:v>-0.11233333333333029</c:v>
                </c:pt>
                <c:pt idx="2">
                  <c:v>-4.8333333333330342E-2</c:v>
                </c:pt>
                <c:pt idx="3">
                  <c:v>1.6666666666645819E-3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Sheet1!$L$12</c:f>
              <c:strCache>
                <c:ptCount val="1"/>
                <c:pt idx="0">
                  <c:v>ei2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Sheet1!$J$13:$J$16</c:f>
              <c:numCache>
                <c:formatCode>General</c:formatCode>
                <c:ptCount val="4"/>
                <c:pt idx="0">
                  <c:v>104.16666666666667</c:v>
                </c:pt>
                <c:pt idx="1">
                  <c:v>1.0033333333333303</c:v>
                </c:pt>
                <c:pt idx="2">
                  <c:v>1.0033333333333303</c:v>
                </c:pt>
                <c:pt idx="3">
                  <c:v>1.3333333333335418E-2</c:v>
                </c:pt>
              </c:numCache>
            </c:numRef>
          </c:xVal>
          <c:yVal>
            <c:numRef>
              <c:f>Sheet1!$L$13:$L$16</c:f>
              <c:numCache>
                <c:formatCode>General</c:formatCode>
                <c:ptCount val="4"/>
                <c:pt idx="0">
                  <c:v>-24.666666666666671</c:v>
                </c:pt>
                <c:pt idx="1">
                  <c:v>4.3666666666669629E-2</c:v>
                </c:pt>
                <c:pt idx="2">
                  <c:v>-7.033333333333025E-2</c:v>
                </c:pt>
                <c:pt idx="3">
                  <c:v>-3.3333333333541819E-4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Sheet1!$M$12</c:f>
              <c:strCache>
                <c:ptCount val="1"/>
                <c:pt idx="0">
                  <c:v>ei3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Sheet1!$J$13:$J$16</c:f>
              <c:numCache>
                <c:formatCode>General</c:formatCode>
                <c:ptCount val="4"/>
                <c:pt idx="0">
                  <c:v>104.16666666666667</c:v>
                </c:pt>
                <c:pt idx="1">
                  <c:v>1.0033333333333303</c:v>
                </c:pt>
                <c:pt idx="2">
                  <c:v>1.0033333333333303</c:v>
                </c:pt>
                <c:pt idx="3">
                  <c:v>1.3333333333335418E-2</c:v>
                </c:pt>
              </c:numCache>
            </c:numRef>
          </c:xVal>
          <c:yVal>
            <c:numRef>
              <c:f>Sheet1!$M$13:$M$16</c:f>
              <c:numCache>
                <c:formatCode>General</c:formatCode>
                <c:ptCount val="4"/>
                <c:pt idx="0">
                  <c:v>43.733333333333334</c:v>
                </c:pt>
                <c:pt idx="1">
                  <c:v>6.8666666666669762E-2</c:v>
                </c:pt>
                <c:pt idx="2">
                  <c:v>0.11866666666666981</c:v>
                </c:pt>
                <c:pt idx="3">
                  <c:v>-1.3333333333354173E-3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2832"/>
        <c:axId val="62315136"/>
      </c:scatterChart>
      <c:valAx>
        <c:axId val="6231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  <a:r>
                  <a:rPr lang="en-US" baseline="0"/>
                  <a:t> values (</a:t>
                </a:r>
                <a:r>
                  <a:rPr lang="en-US"/>
                  <a:t>y_hat in 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15136"/>
        <c:crosses val="autoZero"/>
        <c:crossBetween val="midCat"/>
      </c:valAx>
      <c:valAx>
        <c:axId val="62315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12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Sheet1!$D$28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Sheet1!$C$29:$C$40</c:f>
              <c:numCache>
                <c:formatCode>General</c:formatCode>
                <c:ptCount val="12"/>
                <c:pt idx="0">
                  <c:v>-1.7341562983883385</c:v>
                </c:pt>
                <c:pt idx="1">
                  <c:v>-1.1492082681575793</c:v>
                </c:pt>
                <c:pt idx="2">
                  <c:v>-0.81009162949687807</c:v>
                </c:pt>
                <c:pt idx="3">
                  <c:v>-0.54653689842413589</c:v>
                </c:pt>
                <c:pt idx="4">
                  <c:v>-0.31729887872592571</c:v>
                </c:pt>
                <c:pt idx="5">
                  <c:v>-0.10416467748839144</c:v>
                </c:pt>
                <c:pt idx="6">
                  <c:v>0.10416467748839034</c:v>
                </c:pt>
                <c:pt idx="7">
                  <c:v>0.31729887872592571</c:v>
                </c:pt>
                <c:pt idx="8">
                  <c:v>0.54653689842413589</c:v>
                </c:pt>
                <c:pt idx="9">
                  <c:v>0.81009162949687807</c:v>
                </c:pt>
                <c:pt idx="10">
                  <c:v>1.1492082681575793</c:v>
                </c:pt>
                <c:pt idx="11">
                  <c:v>1.7341562983883385</c:v>
                </c:pt>
              </c:numCache>
            </c:numRef>
          </c:xVal>
          <c:yVal>
            <c:numRef>
              <c:f>Sheet1!$D$29:$D$40</c:f>
              <c:numCache>
                <c:formatCode>General</c:formatCode>
                <c:ptCount val="12"/>
                <c:pt idx="0">
                  <c:v>-24.666666666666671</c:v>
                </c:pt>
                <c:pt idx="1">
                  <c:v>-19.066666666666677</c:v>
                </c:pt>
                <c:pt idx="2">
                  <c:v>-0.11233333333333029</c:v>
                </c:pt>
                <c:pt idx="3">
                  <c:v>-7.033333333333025E-2</c:v>
                </c:pt>
                <c:pt idx="4">
                  <c:v>-4.8333333333330342E-2</c:v>
                </c:pt>
                <c:pt idx="5">
                  <c:v>-1.3333333333354173E-3</c:v>
                </c:pt>
                <c:pt idx="6">
                  <c:v>-3.3333333333541819E-4</c:v>
                </c:pt>
                <c:pt idx="7">
                  <c:v>1.6666666666645819E-3</c:v>
                </c:pt>
                <c:pt idx="8">
                  <c:v>4.3666666666669629E-2</c:v>
                </c:pt>
                <c:pt idx="9">
                  <c:v>6.8666666666669762E-2</c:v>
                </c:pt>
                <c:pt idx="10">
                  <c:v>0.11866666666666981</c:v>
                </c:pt>
                <c:pt idx="11">
                  <c:v>43.733333333333334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39328"/>
        <c:axId val="62353792"/>
      </c:scatterChart>
      <c:valAx>
        <c:axId val="623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quantiles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53792"/>
        <c:crosses val="autoZero"/>
        <c:crossBetween val="midCat"/>
      </c:valAx>
      <c:valAx>
        <c:axId val="623537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error residual</a:t>
                </a:r>
                <a:r>
                  <a:rPr lang="en-US" baseline="0"/>
                  <a:t> quantiles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39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19</xdr:row>
      <xdr:rowOff>123825</xdr:rowOff>
    </xdr:from>
    <xdr:to>
      <xdr:col>15</xdr:col>
      <xdr:colOff>228600</xdr:colOff>
      <xdr:row>33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34</xdr:row>
      <xdr:rowOff>57150</xdr:rowOff>
    </xdr:from>
    <xdr:to>
      <xdr:col>15</xdr:col>
      <xdr:colOff>238125</xdr:colOff>
      <xdr:row>48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0" workbookViewId="0">
      <selection activeCell="O52" sqref="O52"/>
    </sheetView>
  </sheetViews>
  <sheetFormatPr defaultRowHeight="15" x14ac:dyDescent="0.25"/>
  <sheetData>
    <row r="1" spans="1:13" ht="18" x14ac:dyDescent="0.35">
      <c r="A1" t="s">
        <v>17</v>
      </c>
    </row>
    <row r="2" spans="1:13" x14ac:dyDescent="0.25">
      <c r="A2" t="s">
        <v>0</v>
      </c>
    </row>
    <row r="3" spans="1:13" x14ac:dyDescent="0.25">
      <c r="A3" t="s">
        <v>2</v>
      </c>
      <c r="B3">
        <v>-1</v>
      </c>
      <c r="C3" t="s">
        <v>6</v>
      </c>
    </row>
    <row r="4" spans="1:13" x14ac:dyDescent="0.25">
      <c r="B4">
        <v>1</v>
      </c>
      <c r="C4" t="s">
        <v>7</v>
      </c>
    </row>
    <row r="5" spans="1:13" x14ac:dyDescent="0.25">
      <c r="A5" t="s">
        <v>3</v>
      </c>
      <c r="B5">
        <v>-1</v>
      </c>
      <c r="C5" t="s">
        <v>8</v>
      </c>
    </row>
    <row r="6" spans="1:13" x14ac:dyDescent="0.25">
      <c r="B6">
        <v>1</v>
      </c>
      <c r="C6" t="s">
        <v>9</v>
      </c>
    </row>
    <row r="7" spans="1:13" x14ac:dyDescent="0.25">
      <c r="A7" t="s">
        <v>33</v>
      </c>
      <c r="B7">
        <v>2</v>
      </c>
    </row>
    <row r="8" spans="1:13" x14ac:dyDescent="0.25">
      <c r="A8" t="s">
        <v>34</v>
      </c>
      <c r="B8">
        <v>2</v>
      </c>
    </row>
    <row r="9" spans="1:13" x14ac:dyDescent="0.25">
      <c r="A9" t="s">
        <v>4</v>
      </c>
      <c r="B9">
        <v>3</v>
      </c>
    </row>
    <row r="10" spans="1:13" x14ac:dyDescent="0.25">
      <c r="A10" t="s">
        <v>5</v>
      </c>
      <c r="B10">
        <f>rep*level^k</f>
        <v>12</v>
      </c>
    </row>
    <row r="12" spans="1:13" ht="18" x14ac:dyDescent="0.35">
      <c r="A12" t="s">
        <v>10</v>
      </c>
      <c r="B12" t="s">
        <v>11</v>
      </c>
      <c r="C12" t="s">
        <v>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 t="s">
        <v>18</v>
      </c>
      <c r="J12" t="s">
        <v>22</v>
      </c>
      <c r="K12" t="s">
        <v>27</v>
      </c>
      <c r="L12" t="s">
        <v>28</v>
      </c>
      <c r="M12" t="s">
        <v>29</v>
      </c>
    </row>
    <row r="13" spans="1:13" x14ac:dyDescent="0.25">
      <c r="A13">
        <v>1</v>
      </c>
      <c r="B13">
        <v>1</v>
      </c>
      <c r="C13">
        <v>-1</v>
      </c>
      <c r="D13">
        <v>-1</v>
      </c>
      <c r="E13">
        <f>C13*D13</f>
        <v>1</v>
      </c>
      <c r="F13">
        <v>85.1</v>
      </c>
      <c r="G13">
        <v>79.5</v>
      </c>
      <c r="H13">
        <v>147.9</v>
      </c>
      <c r="I13">
        <f>AVERAGE(F13:H13)</f>
        <v>104.16666666666667</v>
      </c>
      <c r="J13">
        <f>q0+qA*C13+qB*D13+qAB*E13</f>
        <v>104.16666666666667</v>
      </c>
      <c r="K13">
        <f>F13-y_hat1</f>
        <v>-19.066666666666677</v>
      </c>
      <c r="L13">
        <f>G13-y_hat1</f>
        <v>-24.666666666666671</v>
      </c>
      <c r="M13">
        <f>H13-y_hat1</f>
        <v>43.733333333333334</v>
      </c>
    </row>
    <row r="14" spans="1:13" x14ac:dyDescent="0.25">
      <c r="A14">
        <v>2</v>
      </c>
      <c r="B14">
        <v>1</v>
      </c>
      <c r="C14">
        <v>1</v>
      </c>
      <c r="D14">
        <v>-1</v>
      </c>
      <c r="E14">
        <f t="shared" ref="E14:E16" si="0">C14*D14</f>
        <v>-1</v>
      </c>
      <c r="F14">
        <v>0.89100000000000001</v>
      </c>
      <c r="G14">
        <v>1.0469999999999999</v>
      </c>
      <c r="H14">
        <v>1.0720000000000001</v>
      </c>
      <c r="I14">
        <f t="shared" ref="I14:I16" si="1">AVERAGE(F14:H14)</f>
        <v>1.0033333333333332</v>
      </c>
      <c r="J14">
        <f>q0+qA*C14+qB*D14+qAB*E14</f>
        <v>1.0033333333333303</v>
      </c>
      <c r="K14">
        <f>F14-y_hat2</f>
        <v>-0.11233333333333029</v>
      </c>
      <c r="L14">
        <f>G14-y_hat2</f>
        <v>4.3666666666669629E-2</v>
      </c>
      <c r="M14">
        <f>H14-y_hat2</f>
        <v>6.8666666666669762E-2</v>
      </c>
    </row>
    <row r="15" spans="1:13" x14ac:dyDescent="0.25">
      <c r="A15">
        <v>3</v>
      </c>
      <c r="B15">
        <v>1</v>
      </c>
      <c r="C15">
        <v>-1</v>
      </c>
      <c r="D15">
        <v>1</v>
      </c>
      <c r="E15">
        <f t="shared" si="0"/>
        <v>-1</v>
      </c>
      <c r="F15">
        <v>0.95499999999999996</v>
      </c>
      <c r="G15">
        <v>0.93300000000000005</v>
      </c>
      <c r="H15">
        <v>1.1220000000000001</v>
      </c>
      <c r="I15">
        <f t="shared" si="1"/>
        <v>1.0033333333333332</v>
      </c>
      <c r="J15">
        <f>q0+qA*C15+qB*D15+qAB*E15</f>
        <v>1.0033333333333303</v>
      </c>
      <c r="K15">
        <f>F15-y_hat3</f>
        <v>-4.8333333333330342E-2</v>
      </c>
      <c r="L15">
        <f>G15-y_hat3</f>
        <v>-7.033333333333025E-2</v>
      </c>
      <c r="M15">
        <f>H15-y_hat3</f>
        <v>0.11866666666666981</v>
      </c>
    </row>
    <row r="16" spans="1:13" x14ac:dyDescent="0.25">
      <c r="A16">
        <v>4</v>
      </c>
      <c r="B16">
        <v>1</v>
      </c>
      <c r="C16">
        <v>1</v>
      </c>
      <c r="D16">
        <v>1</v>
      </c>
      <c r="E16">
        <f t="shared" si="0"/>
        <v>1</v>
      </c>
      <c r="F16">
        <v>1.4999999999999999E-2</v>
      </c>
      <c r="G16">
        <v>1.2999999999999999E-2</v>
      </c>
      <c r="H16">
        <v>1.2E-2</v>
      </c>
      <c r="I16">
        <f t="shared" si="1"/>
        <v>1.3333333333333331E-2</v>
      </c>
      <c r="J16">
        <f>q0+qA*C16+qB*D16+qAB*E16</f>
        <v>1.3333333333335418E-2</v>
      </c>
      <c r="K16">
        <f>F16-y_hat4</f>
        <v>1.6666666666645819E-3</v>
      </c>
      <c r="L16">
        <f>G16-y_hat4</f>
        <v>-3.3333333333541819E-4</v>
      </c>
      <c r="M16">
        <f>H16-y_hat4</f>
        <v>-1.3333333333354173E-3</v>
      </c>
    </row>
    <row r="17" spans="1:9" x14ac:dyDescent="0.25">
      <c r="H17" t="s">
        <v>19</v>
      </c>
      <c r="I17">
        <f>AVERAGE(y)</f>
        <v>26.546666666666667</v>
      </c>
    </row>
    <row r="19" spans="1:9" x14ac:dyDescent="0.25">
      <c r="B19">
        <f t="array" ref="B19">MMULT(TRANSPOSE(B13:B16),y)</f>
        <v>106.18666666666667</v>
      </c>
      <c r="C19">
        <f t="array" ref="C19">MMULT(TRANSPOSE(C13:C16),y)</f>
        <v>-104.15333333333334</v>
      </c>
      <c r="D19">
        <f t="array" ref="D19">MMULT(TRANSPOSE(D13:D16),y)</f>
        <v>-104.15333333333334</v>
      </c>
      <c r="E19">
        <f t="array" ref="E19">MMULT(TRANSPOSE(E13:E16),y)</f>
        <v>102.17333333333335</v>
      </c>
      <c r="F19" t="s">
        <v>20</v>
      </c>
    </row>
    <row r="20" spans="1:9" ht="17.25" x14ac:dyDescent="0.25">
      <c r="B20">
        <f>B19/(level^k)</f>
        <v>26.546666666666667</v>
      </c>
      <c r="C20">
        <f>C19/(level^k)</f>
        <v>-26.038333333333334</v>
      </c>
      <c r="D20">
        <f>D19/(level^k)</f>
        <v>-26.038333333333334</v>
      </c>
      <c r="E20">
        <f>E19/(level^k)</f>
        <v>25.543333333333337</v>
      </c>
      <c r="F20" t="s">
        <v>21</v>
      </c>
    </row>
    <row r="22" spans="1:9" ht="18" x14ac:dyDescent="0.35">
      <c r="A22" t="s">
        <v>23</v>
      </c>
      <c r="B22">
        <f t="array" ref="B22:B25">TRANSPOSE(B20:E20)</f>
        <v>26.546666666666667</v>
      </c>
    </row>
    <row r="23" spans="1:9" ht="18" x14ac:dyDescent="0.35">
      <c r="A23" t="s">
        <v>24</v>
      </c>
      <c r="B23">
        <v>-26.038333333333334</v>
      </c>
    </row>
    <row r="24" spans="1:9" ht="18" x14ac:dyDescent="0.35">
      <c r="A24" t="s">
        <v>25</v>
      </c>
      <c r="B24">
        <v>-26.038333333333334</v>
      </c>
    </row>
    <row r="25" spans="1:9" ht="18" x14ac:dyDescent="0.35">
      <c r="A25" t="s">
        <v>26</v>
      </c>
      <c r="B25">
        <v>25.543333333333337</v>
      </c>
    </row>
    <row r="28" spans="1:9" x14ac:dyDescent="0.25">
      <c r="A28" t="s">
        <v>10</v>
      </c>
      <c r="B28" t="s">
        <v>32</v>
      </c>
      <c r="C28" t="s">
        <v>30</v>
      </c>
      <c r="D28" t="s">
        <v>31</v>
      </c>
    </row>
    <row r="29" spans="1:9" x14ac:dyDescent="0.25">
      <c r="A29">
        <v>1</v>
      </c>
      <c r="B29">
        <f t="shared" ref="B29:B40" si="2">(A29-0.5)/n</f>
        <v>4.1666666666666664E-2</v>
      </c>
      <c r="C29">
        <f>4.91*(B29^0.14-(1-B29)^0.14)</f>
        <v>-1.7341562983883385</v>
      </c>
      <c r="D29">
        <v>-24.666666666666671</v>
      </c>
    </row>
    <row r="30" spans="1:9" x14ac:dyDescent="0.25">
      <c r="A30">
        <v>2</v>
      </c>
      <c r="B30">
        <f t="shared" si="2"/>
        <v>0.125</v>
      </c>
      <c r="C30">
        <f t="shared" ref="C30:C40" si="3">4.91*(B30^0.14-(1-B30)^0.14)</f>
        <v>-1.1492082681575793</v>
      </c>
      <c r="D30">
        <v>-19.066666666666677</v>
      </c>
    </row>
    <row r="31" spans="1:9" x14ac:dyDescent="0.25">
      <c r="A31">
        <v>3</v>
      </c>
      <c r="B31">
        <f t="shared" si="2"/>
        <v>0.20833333333333334</v>
      </c>
      <c r="C31">
        <f t="shared" si="3"/>
        <v>-0.81009162949687807</v>
      </c>
      <c r="D31">
        <v>-0.11233333333333029</v>
      </c>
    </row>
    <row r="32" spans="1:9" x14ac:dyDescent="0.25">
      <c r="A32">
        <v>4</v>
      </c>
      <c r="B32">
        <f t="shared" si="2"/>
        <v>0.29166666666666669</v>
      </c>
      <c r="C32">
        <f t="shared" si="3"/>
        <v>-0.54653689842413589</v>
      </c>
      <c r="D32">
        <v>-7.033333333333025E-2</v>
      </c>
    </row>
    <row r="33" spans="1:4" x14ac:dyDescent="0.25">
      <c r="A33">
        <v>5</v>
      </c>
      <c r="B33">
        <f t="shared" si="2"/>
        <v>0.375</v>
      </c>
      <c r="C33">
        <f t="shared" si="3"/>
        <v>-0.31729887872592571</v>
      </c>
      <c r="D33">
        <v>-4.8333333333330342E-2</v>
      </c>
    </row>
    <row r="34" spans="1:4" x14ac:dyDescent="0.25">
      <c r="A34">
        <v>6</v>
      </c>
      <c r="B34">
        <f t="shared" si="2"/>
        <v>0.45833333333333331</v>
      </c>
      <c r="C34">
        <f t="shared" si="3"/>
        <v>-0.10416467748839144</v>
      </c>
      <c r="D34">
        <v>-1.3333333333354173E-3</v>
      </c>
    </row>
    <row r="35" spans="1:4" x14ac:dyDescent="0.25">
      <c r="A35">
        <v>7</v>
      </c>
      <c r="B35">
        <f t="shared" si="2"/>
        <v>0.54166666666666663</v>
      </c>
      <c r="C35">
        <f t="shared" si="3"/>
        <v>0.10416467748839034</v>
      </c>
      <c r="D35">
        <v>-3.3333333333541819E-4</v>
      </c>
    </row>
    <row r="36" spans="1:4" x14ac:dyDescent="0.25">
      <c r="A36">
        <v>8</v>
      </c>
      <c r="B36">
        <f t="shared" si="2"/>
        <v>0.625</v>
      </c>
      <c r="C36">
        <f t="shared" si="3"/>
        <v>0.31729887872592571</v>
      </c>
      <c r="D36">
        <v>1.6666666666645819E-3</v>
      </c>
    </row>
    <row r="37" spans="1:4" x14ac:dyDescent="0.25">
      <c r="A37">
        <v>9</v>
      </c>
      <c r="B37">
        <f t="shared" si="2"/>
        <v>0.70833333333333337</v>
      </c>
      <c r="C37">
        <f t="shared" si="3"/>
        <v>0.54653689842413589</v>
      </c>
      <c r="D37">
        <v>4.3666666666669629E-2</v>
      </c>
    </row>
    <row r="38" spans="1:4" x14ac:dyDescent="0.25">
      <c r="A38">
        <v>10</v>
      </c>
      <c r="B38">
        <f t="shared" si="2"/>
        <v>0.79166666666666663</v>
      </c>
      <c r="C38">
        <f t="shared" si="3"/>
        <v>0.81009162949687807</v>
      </c>
      <c r="D38">
        <v>6.8666666666669762E-2</v>
      </c>
    </row>
    <row r="39" spans="1:4" x14ac:dyDescent="0.25">
      <c r="A39">
        <v>11</v>
      </c>
      <c r="B39">
        <f t="shared" si="2"/>
        <v>0.875</v>
      </c>
      <c r="C39">
        <f t="shared" si="3"/>
        <v>1.1492082681575793</v>
      </c>
      <c r="D39">
        <v>0.11866666666666981</v>
      </c>
    </row>
    <row r="40" spans="1:4" x14ac:dyDescent="0.25">
      <c r="A40">
        <v>12</v>
      </c>
      <c r="B40">
        <f t="shared" si="2"/>
        <v>0.95833333333333337</v>
      </c>
      <c r="C40">
        <f t="shared" si="3"/>
        <v>1.7341562983883385</v>
      </c>
      <c r="D40">
        <v>43.733333333333334</v>
      </c>
    </row>
  </sheetData>
  <sortState ref="D29:D40">
    <sortCondition ref="D2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k</vt:lpstr>
      <vt:lpstr>level</vt:lpstr>
      <vt:lpstr>n</vt:lpstr>
      <vt:lpstr>q0</vt:lpstr>
      <vt:lpstr>qA</vt:lpstr>
      <vt:lpstr>qAB</vt:lpstr>
      <vt:lpstr>qB</vt:lpstr>
      <vt:lpstr>rep</vt:lpstr>
      <vt:lpstr>y</vt:lpstr>
      <vt:lpstr>y_hat1</vt:lpstr>
      <vt:lpstr>y_hat2</vt:lpstr>
      <vt:lpstr>y_hat3</vt:lpstr>
      <vt:lpstr>y_hat4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2011-05-26T17:28:12Z</dcterms:modified>
</cp:coreProperties>
</file>