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7665" windowHeight="8610"/>
  </bookViews>
  <sheets>
    <sheet name="Sheet1" sheetId="1" r:id="rId1"/>
    <sheet name="Sheet2" sheetId="2" r:id="rId2"/>
    <sheet name="Sheet3" sheetId="3" r:id="rId3"/>
  </sheets>
  <definedNames>
    <definedName name="b_0">Sheet1!$D$48</definedName>
    <definedName name="b_0_max">Sheet1!$C$73</definedName>
    <definedName name="b_0_min">Sheet1!$B$73</definedName>
    <definedName name="b_1">Sheet1!$D$49</definedName>
    <definedName name="b_1_max">Sheet1!$C$74</definedName>
    <definedName name="b_1_min">Sheet1!$B$74</definedName>
    <definedName name="b_2">Sheet1!$D$50</definedName>
    <definedName name="b_2_max">Sheet1!$C$75</definedName>
    <definedName name="b_2_min">Sheet1!$B$75</definedName>
    <definedName name="b_3">Sheet1!$D$51</definedName>
    <definedName name="b_3_max">Sheet1!$C$76</definedName>
    <definedName name="b_3_min">Sheet1!$B$76</definedName>
    <definedName name="c_00">Sheet1!$C$38</definedName>
    <definedName name="c_11">Sheet1!$D$39</definedName>
    <definedName name="c_22">Sheet1!$E$40</definedName>
    <definedName name="c_33">Sheet1!$F$41</definedName>
    <definedName name="iXtX">Sheet1!$C$38:$F$41</definedName>
    <definedName name="k">Sheet1!$D$79</definedName>
    <definedName name="mean_y">Sheet1!$E$16</definedName>
    <definedName name="mse">Sheet1!$D$81</definedName>
    <definedName name="msr">Sheet1!$D$80</definedName>
    <definedName name="n">Sheet1!$B$3</definedName>
    <definedName name="se">Sheet1!$C$62</definedName>
    <definedName name="se_b_0">Sheet1!$C$63</definedName>
    <definedName name="se_b_1">Sheet1!$C$64</definedName>
    <definedName name="se_b_2">Sheet1!$C$65</definedName>
    <definedName name="se_b_3">Sheet1!$C$66</definedName>
    <definedName name="ss0">Sheet1!$B$57</definedName>
    <definedName name="sse">Sheet1!$B$55</definedName>
    <definedName name="ssr">Sheet1!$B$59</definedName>
    <definedName name="sst">Sheet1!$B$58</definedName>
    <definedName name="ssy">Sheet1!$B$56</definedName>
    <definedName name="t_95_5">Sheet1!$C$71</definedName>
    <definedName name="X">Sheet1!$B$18:$E$26</definedName>
    <definedName name="Xt">Sheet1!$B$28:$J$31</definedName>
    <definedName name="XtX">Sheet1!$B$33:$E$36</definedName>
    <definedName name="Xty">Sheet1!$B$43:$B$46</definedName>
    <definedName name="y">Sheet1!$E$6:$E$14</definedName>
  </definedNames>
  <calcPr calcId="144525"/>
</workbook>
</file>

<file path=xl/calcChain.xml><?xml version="1.0" encoding="utf-8"?>
<calcChain xmlns="http://schemas.openxmlformats.org/spreadsheetml/2006/main">
  <c r="C70" i="1" l="1"/>
  <c r="C69" i="1"/>
  <c r="B3" i="1" l="1"/>
  <c r="I7" i="1"/>
  <c r="I8" i="1"/>
  <c r="I15" i="1" s="1"/>
  <c r="I9" i="1"/>
  <c r="I10" i="1"/>
  <c r="I11" i="1"/>
  <c r="I12" i="1"/>
  <c r="I13" i="1"/>
  <c r="I14" i="1"/>
  <c r="I6" i="1"/>
  <c r="C15" i="1"/>
  <c r="C16" i="1" s="1"/>
  <c r="D15" i="1"/>
  <c r="D16" i="1" s="1"/>
  <c r="E15" i="1"/>
  <c r="E16" i="1" s="1"/>
  <c r="B15" i="1"/>
  <c r="B16" i="1" s="1"/>
  <c r="B43" i="1" a="1"/>
  <c r="B43" i="1" s="1"/>
  <c r="B33" i="1" a="1"/>
  <c r="B33" i="1" s="1"/>
  <c r="I16" i="1" l="1"/>
  <c r="B56" i="1"/>
  <c r="B57" i="1"/>
  <c r="B46" i="1"/>
  <c r="B44" i="1"/>
  <c r="B45" i="1"/>
  <c r="E36" i="1"/>
  <c r="C36" i="1"/>
  <c r="E35" i="1"/>
  <c r="C35" i="1"/>
  <c r="E34" i="1"/>
  <c r="C34" i="1"/>
  <c r="E33" i="1"/>
  <c r="C33" i="1"/>
  <c r="D36" i="1"/>
  <c r="B36" i="1"/>
  <c r="D35" i="1"/>
  <c r="B35" i="1"/>
  <c r="D34" i="1"/>
  <c r="B34" i="1"/>
  <c r="D33" i="1"/>
  <c r="B58" i="1" l="1"/>
  <c r="C38" i="1" a="1"/>
  <c r="C38" i="1" s="1"/>
  <c r="E38" i="1" l="1"/>
  <c r="E40" i="1"/>
  <c r="F38" i="1"/>
  <c r="F40" i="1"/>
  <c r="C39" i="1"/>
  <c r="C41" i="1"/>
  <c r="D39" i="1"/>
  <c r="D41" i="1"/>
  <c r="E39" i="1"/>
  <c r="E41" i="1"/>
  <c r="F39" i="1"/>
  <c r="F41" i="1"/>
  <c r="C40" i="1"/>
  <c r="D38" i="1"/>
  <c r="D40" i="1"/>
  <c r="D48" i="1" l="1" a="1"/>
  <c r="D48" i="1" s="1"/>
  <c r="D49" i="1"/>
  <c r="D50" i="1"/>
  <c r="H53" i="1" l="1"/>
  <c r="E53" i="1"/>
  <c r="D51" i="1"/>
  <c r="F10" i="1"/>
  <c r="G10" i="1" s="1"/>
  <c r="H10" i="1" s="1"/>
  <c r="F14" i="1"/>
  <c r="G14" i="1" s="1"/>
  <c r="H14" i="1" s="1"/>
  <c r="F9" i="1"/>
  <c r="G9" i="1" s="1"/>
  <c r="H9" i="1" s="1"/>
  <c r="F13" i="1"/>
  <c r="G13" i="1" s="1"/>
  <c r="H13" i="1" s="1"/>
  <c r="C53" i="1"/>
  <c r="K53" i="1" l="1"/>
  <c r="F6" i="1"/>
  <c r="F11" i="1"/>
  <c r="G11" i="1" s="1"/>
  <c r="H11" i="1" s="1"/>
  <c r="F7" i="1"/>
  <c r="G7" i="1" s="1"/>
  <c r="H7" i="1" s="1"/>
  <c r="F12" i="1"/>
  <c r="G12" i="1" s="1"/>
  <c r="H12" i="1" s="1"/>
  <c r="F8" i="1"/>
  <c r="G8" i="1" s="1"/>
  <c r="H8" i="1" s="1"/>
  <c r="G6" i="1"/>
  <c r="F15" i="1" l="1"/>
  <c r="F16" i="1" s="1"/>
  <c r="H6" i="1"/>
  <c r="H15" i="1" s="1"/>
  <c r="G15" i="1"/>
  <c r="G16" i="1" s="1"/>
  <c r="B55" i="1" l="1"/>
  <c r="H16" i="1"/>
  <c r="B59" i="1" l="1"/>
  <c r="D81" i="1"/>
  <c r="C62" i="1"/>
  <c r="C66" i="1" l="1"/>
  <c r="C64" i="1"/>
  <c r="C65" i="1"/>
  <c r="C63" i="1"/>
  <c r="B60" i="1"/>
  <c r="D80" i="1"/>
  <c r="D82" i="1" s="1"/>
  <c r="C75" i="1" l="1"/>
  <c r="B75" i="1"/>
  <c r="C76" i="1"/>
  <c r="B76" i="1"/>
  <c r="B73" i="1"/>
  <c r="C73" i="1"/>
  <c r="B74" i="1"/>
  <c r="C74" i="1"/>
  <c r="K8" i="1" l="1"/>
  <c r="K10" i="1"/>
  <c r="K12" i="1"/>
  <c r="K14" i="1"/>
  <c r="K7" i="1"/>
  <c r="K9" i="1"/>
  <c r="K11" i="1"/>
  <c r="K13" i="1"/>
  <c r="K6" i="1"/>
</calcChain>
</file>

<file path=xl/sharedStrings.xml><?xml version="1.0" encoding="utf-8"?>
<sst xmlns="http://schemas.openxmlformats.org/spreadsheetml/2006/main" count="67" uniqueCount="56">
  <si>
    <t>x1</t>
  </si>
  <si>
    <t>x2</t>
  </si>
  <si>
    <t>x3</t>
  </si>
  <si>
    <t>i</t>
  </si>
  <si>
    <t>oscar</t>
  </si>
  <si>
    <t>palm</t>
  </si>
  <si>
    <t>nyc</t>
  </si>
  <si>
    <t xml:space="preserve">X = </t>
  </si>
  <si>
    <t>y</t>
  </si>
  <si>
    <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 </t>
    </r>
  </si>
  <si>
    <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X = </t>
    </r>
  </si>
  <si>
    <r>
      <t>C = (X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=</t>
    </r>
  </si>
  <si>
    <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 =</t>
    </r>
  </si>
  <si>
    <t>b0</t>
  </si>
  <si>
    <t>b1</t>
  </si>
  <si>
    <t>b2</t>
  </si>
  <si>
    <r>
      <t>b = (X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X)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</t>
    </r>
  </si>
  <si>
    <t>b3</t>
  </si>
  <si>
    <t>rating</t>
  </si>
  <si>
    <t>=</t>
  </si>
  <si>
    <t>+</t>
  </si>
  <si>
    <t>y_hat</t>
  </si>
  <si>
    <t>e</t>
  </si>
  <si>
    <r>
      <t>e</t>
    </r>
    <r>
      <rPr>
        <vertAlign val="superscript"/>
        <sz val="11"/>
        <color theme="1"/>
        <rFont val="Calibri"/>
        <family val="2"/>
        <scheme val="minor"/>
      </rPr>
      <t>2</t>
    </r>
  </si>
  <si>
    <t>sum</t>
  </si>
  <si>
    <t>sse</t>
  </si>
  <si>
    <t>ssy</t>
  </si>
  <si>
    <t>ss0</t>
  </si>
  <si>
    <t>sst</t>
  </si>
  <si>
    <t>ssr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</si>
  <si>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</si>
  <si>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perscript"/>
        <sz val="11"/>
        <color theme="1"/>
        <rFont val="Calibri"/>
        <family val="2"/>
        <scheme val="minor"/>
      </rPr>
      <t>2</t>
    </r>
  </si>
  <si>
    <t>n =</t>
  </si>
  <si>
    <t>mean</t>
  </si>
  <si>
    <t>y = b0 + b1*x1 + b2*x2 + b3*x3</t>
  </si>
  <si>
    <t>rating = b0 + b1*oscar + b2*palm + b3*nyc</t>
  </si>
  <si>
    <t>se</t>
  </si>
  <si>
    <t>se b0 = se*sqrt(c00)</t>
  </si>
  <si>
    <t>se b1 = se*sqrt(c11)</t>
  </si>
  <si>
    <t>se b2 = se*sqrt(c22)</t>
  </si>
  <si>
    <t>se b3 = se*sqrt(c33)</t>
  </si>
  <si>
    <t>confidence interval</t>
  </si>
  <si>
    <t>alpha</t>
  </si>
  <si>
    <t>p</t>
  </si>
  <si>
    <t>t[0.95, 9-4]</t>
  </si>
  <si>
    <t>not significant</t>
  </si>
  <si>
    <t>significant</t>
  </si>
  <si>
    <t>y_hat_min</t>
  </si>
  <si>
    <t>y_hat_max</t>
  </si>
  <si>
    <t>k parameters</t>
  </si>
  <si>
    <t>msr</t>
  </si>
  <si>
    <t>mse</t>
  </si>
  <si>
    <t>msr/mse</t>
  </si>
  <si>
    <t>F[90%, k, n-k-1] = F[3, 5]</t>
  </si>
  <si>
    <t>failed</t>
  </si>
  <si>
    <t>f-test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</si>
</sst>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Sheet1!$E$5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dLbls>
            <c:delete val="1"/>
          </c:dLbls>
          <c:xVal>
            <c:numRef>
              <c:f>Sheet1!$A$6:$A$14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Sheet1!$E$6:$E$14</c:f>
              <c:numCache>
                <c:formatCode>General</c:formatCode>
                <c:ptCount val="9"/>
                <c:pt idx="0">
                  <c:v>7.5</c:v>
                </c:pt>
                <c:pt idx="1">
                  <c:v>7.6</c:v>
                </c:pt>
                <c:pt idx="2">
                  <c:v>7.4</c:v>
                </c:pt>
                <c:pt idx="3">
                  <c:v>7.8</c:v>
                </c:pt>
                <c:pt idx="4">
                  <c:v>8.1</c:v>
                </c:pt>
                <c:pt idx="5">
                  <c:v>8.1999999999999993</c:v>
                </c:pt>
                <c:pt idx="6">
                  <c:v>7.5</c:v>
                </c:pt>
                <c:pt idx="7">
                  <c:v>6.6</c:v>
                </c:pt>
                <c:pt idx="8">
                  <c:v>8.1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Sheet1!$F$5</c:f>
              <c:strCache>
                <c:ptCount val="1"/>
                <c:pt idx="0">
                  <c:v>y_hat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Sheet1!$K$6:$K$14</c:f>
                <c:numCache>
                  <c:formatCode>General</c:formatCode>
                  <c:ptCount val="9"/>
                  <c:pt idx="0">
                    <c:v>2.3935837845301462</c:v>
                  </c:pt>
                  <c:pt idx="1">
                    <c:v>1.5694307203434414</c:v>
                  </c:pt>
                  <c:pt idx="2">
                    <c:v>3.217736848716851</c:v>
                  </c:pt>
                  <c:pt idx="3">
                    <c:v>1.6588053167912111</c:v>
                  </c:pt>
                  <c:pt idx="4">
                    <c:v>1.6588053167912111</c:v>
                  </c:pt>
                  <c:pt idx="5">
                    <c:v>1.6588053167912111</c:v>
                  </c:pt>
                  <c:pt idx="6">
                    <c:v>1.6588053167912111</c:v>
                  </c:pt>
                  <c:pt idx="7">
                    <c:v>1.6588053167912111</c:v>
                  </c:pt>
                  <c:pt idx="8">
                    <c:v>1.6588053167912111</c:v>
                  </c:pt>
                </c:numCache>
              </c:numRef>
            </c:plus>
            <c:minus>
              <c:numRef>
                <c:f>Sheet1!$J$6:$J$14</c:f>
                <c:numCache>
                  <c:formatCode>General</c:formatCode>
                  <c:ptCount val="9"/>
                  <c:pt idx="0">
                    <c:v>2.3935837845301462</c:v>
                  </c:pt>
                  <c:pt idx="1">
                    <c:v>1.5694307203434414</c:v>
                  </c:pt>
                  <c:pt idx="2">
                    <c:v>3.217736848716851</c:v>
                  </c:pt>
                  <c:pt idx="3">
                    <c:v>1.6588053167912111</c:v>
                  </c:pt>
                  <c:pt idx="4">
                    <c:v>1.6588053167912111</c:v>
                  </c:pt>
                  <c:pt idx="5">
                    <c:v>1.6588053167912111</c:v>
                  </c:pt>
                  <c:pt idx="6">
                    <c:v>1.6588053167912111</c:v>
                  </c:pt>
                  <c:pt idx="7">
                    <c:v>1.6588053167912111</c:v>
                  </c:pt>
                  <c:pt idx="8">
                    <c:v>1.6588053167912111</c:v>
                  </c:pt>
                </c:numCache>
              </c:numRef>
            </c:minus>
          </c:errBars>
          <c:xVal>
            <c:numRef>
              <c:f>Sheet1!$A$6:$A$14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Sheet1!$F$6:$F$14</c:f>
              <c:numCache>
                <c:formatCode>General</c:formatCode>
                <c:ptCount val="9"/>
                <c:pt idx="0">
                  <c:v>7.3100000000000085</c:v>
                </c:pt>
                <c:pt idx="1">
                  <c:v>7.6949999999999958</c:v>
                </c:pt>
                <c:pt idx="2">
                  <c:v>7.4950000000000161</c:v>
                </c:pt>
                <c:pt idx="3">
                  <c:v>8.0016666666666705</c:v>
                </c:pt>
                <c:pt idx="4">
                  <c:v>8.0016666666666705</c:v>
                </c:pt>
                <c:pt idx="5">
                  <c:v>8.0016666666666705</c:v>
                </c:pt>
                <c:pt idx="6">
                  <c:v>7.4316666666666755</c:v>
                </c:pt>
                <c:pt idx="7">
                  <c:v>7.4316666666666755</c:v>
                </c:pt>
                <c:pt idx="8">
                  <c:v>7.4316666666666755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67293952"/>
        <c:axId val="67295872"/>
      </c:scatterChart>
      <c:valAx>
        <c:axId val="672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295872"/>
        <c:crosses val="autoZero"/>
        <c:crossBetween val="midCat"/>
      </c:valAx>
      <c:valAx>
        <c:axId val="67295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rating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29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</xdr:row>
      <xdr:rowOff>61912</xdr:rowOff>
    </xdr:from>
    <xdr:to>
      <xdr:col>18</xdr:col>
      <xdr:colOff>552450</xdr:colOff>
      <xdr:row>19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Normal="100" workbookViewId="0">
      <selection activeCell="C78" sqref="C78"/>
    </sheetView>
  </sheetViews>
  <sheetFormatPr defaultRowHeight="15" x14ac:dyDescent="0.25"/>
  <sheetData>
    <row r="1" spans="1:11" x14ac:dyDescent="0.25">
      <c r="A1" t="s">
        <v>34</v>
      </c>
    </row>
    <row r="2" spans="1:11" x14ac:dyDescent="0.25">
      <c r="A2" t="s">
        <v>35</v>
      </c>
    </row>
    <row r="3" spans="1:11" x14ac:dyDescent="0.25">
      <c r="A3" t="s">
        <v>32</v>
      </c>
      <c r="B3">
        <f>COUNT(A6:A14)</f>
        <v>9</v>
      </c>
    </row>
    <row r="4" spans="1:11" x14ac:dyDescent="0.25">
      <c r="B4" t="s">
        <v>4</v>
      </c>
      <c r="C4" t="s">
        <v>5</v>
      </c>
      <c r="D4" t="s">
        <v>6</v>
      </c>
    </row>
    <row r="5" spans="1:11" ht="17.25" x14ac:dyDescent="0.25">
      <c r="A5" t="s">
        <v>3</v>
      </c>
      <c r="B5" t="s">
        <v>0</v>
      </c>
      <c r="C5" t="s">
        <v>1</v>
      </c>
      <c r="D5" t="s">
        <v>2</v>
      </c>
      <c r="E5" t="s">
        <v>8</v>
      </c>
      <c r="F5" t="s">
        <v>21</v>
      </c>
      <c r="G5" t="s">
        <v>22</v>
      </c>
      <c r="H5" t="s">
        <v>23</v>
      </c>
      <c r="I5" t="s">
        <v>31</v>
      </c>
      <c r="J5" t="s">
        <v>47</v>
      </c>
      <c r="K5" t="s">
        <v>48</v>
      </c>
    </row>
    <row r="6" spans="1:11" x14ac:dyDescent="0.25">
      <c r="A6">
        <v>1</v>
      </c>
      <c r="B6">
        <v>1</v>
      </c>
      <c r="C6">
        <v>0</v>
      </c>
      <c r="D6">
        <v>1</v>
      </c>
      <c r="E6">
        <v>7.5</v>
      </c>
      <c r="F6">
        <f t="shared" ref="F6:F14" si="0">b_0+b_1*B6+b_2*C6+b_3*D6</f>
        <v>7.3100000000000085</v>
      </c>
      <c r="G6">
        <f>E6-F6</f>
        <v>0.18999999999999151</v>
      </c>
      <c r="H6">
        <f>G6^2</f>
        <v>3.6099999999996774E-2</v>
      </c>
      <c r="I6">
        <f>E6^2</f>
        <v>56.25</v>
      </c>
      <c r="J6">
        <v>2.3935837845301462</v>
      </c>
      <c r="K6">
        <f t="shared" ref="K6:K14" si="1">b_0_max+b_1_max*B6+b_2_max*C6+b_3_max*D6-F6</f>
        <v>2.3935837845301462</v>
      </c>
    </row>
    <row r="7" spans="1:11" x14ac:dyDescent="0.25">
      <c r="A7">
        <v>2</v>
      </c>
      <c r="B7">
        <v>1</v>
      </c>
      <c r="C7">
        <v>0</v>
      </c>
      <c r="D7">
        <v>0</v>
      </c>
      <c r="E7">
        <v>7.6</v>
      </c>
      <c r="F7">
        <f t="shared" si="0"/>
        <v>7.6949999999999958</v>
      </c>
      <c r="G7">
        <f t="shared" ref="G7:G14" si="2">E7-F7</f>
        <v>-9.4999999999996199E-2</v>
      </c>
      <c r="H7">
        <f t="shared" ref="H7:H14" si="3">G7^2</f>
        <v>9.0249999999992784E-3</v>
      </c>
      <c r="I7">
        <f t="shared" ref="I7:I14" si="4">E7^2</f>
        <v>57.76</v>
      </c>
      <c r="J7">
        <v>1.5694307203434414</v>
      </c>
      <c r="K7">
        <f t="shared" si="1"/>
        <v>1.5694307203434414</v>
      </c>
    </row>
    <row r="8" spans="1:11" x14ac:dyDescent="0.25">
      <c r="A8">
        <v>3</v>
      </c>
      <c r="B8">
        <v>1</v>
      </c>
      <c r="C8">
        <v>1</v>
      </c>
      <c r="D8">
        <v>1</v>
      </c>
      <c r="E8">
        <v>7.4</v>
      </c>
      <c r="F8">
        <f t="shared" si="0"/>
        <v>7.4950000000000161</v>
      </c>
      <c r="G8">
        <f t="shared" si="2"/>
        <v>-9.5000000000015739E-2</v>
      </c>
      <c r="H8">
        <f t="shared" si="3"/>
        <v>9.0250000000029907E-3</v>
      </c>
      <c r="I8">
        <f t="shared" si="4"/>
        <v>54.760000000000005</v>
      </c>
      <c r="J8">
        <v>3.217736848716851</v>
      </c>
      <c r="K8">
        <f t="shared" si="1"/>
        <v>3.217736848716851</v>
      </c>
    </row>
    <row r="9" spans="1:11" x14ac:dyDescent="0.25">
      <c r="A9">
        <v>4</v>
      </c>
      <c r="B9">
        <v>0</v>
      </c>
      <c r="C9">
        <v>1</v>
      </c>
      <c r="D9">
        <v>0</v>
      </c>
      <c r="E9">
        <v>7.8</v>
      </c>
      <c r="F9">
        <f t="shared" si="0"/>
        <v>8.0016666666666705</v>
      </c>
      <c r="G9">
        <f t="shared" si="2"/>
        <v>-0.20166666666667066</v>
      </c>
      <c r="H9">
        <f t="shared" si="3"/>
        <v>4.0669444444446055E-2</v>
      </c>
      <c r="I9">
        <f t="shared" si="4"/>
        <v>60.839999999999996</v>
      </c>
      <c r="J9">
        <v>1.6588053167912111</v>
      </c>
      <c r="K9">
        <f t="shared" si="1"/>
        <v>1.6588053167912111</v>
      </c>
    </row>
    <row r="10" spans="1:11" x14ac:dyDescent="0.25">
      <c r="A10">
        <v>5</v>
      </c>
      <c r="B10">
        <v>0</v>
      </c>
      <c r="C10">
        <v>1</v>
      </c>
      <c r="D10">
        <v>0</v>
      </c>
      <c r="E10">
        <v>8.1</v>
      </c>
      <c r="F10">
        <f t="shared" si="0"/>
        <v>8.0016666666666705</v>
      </c>
      <c r="G10">
        <f t="shared" si="2"/>
        <v>9.8333333333329165E-2</v>
      </c>
      <c r="H10">
        <f t="shared" si="3"/>
        <v>9.6694444444436253E-3</v>
      </c>
      <c r="I10">
        <f t="shared" si="4"/>
        <v>65.61</v>
      </c>
      <c r="J10">
        <v>1.6588053167912111</v>
      </c>
      <c r="K10">
        <f t="shared" si="1"/>
        <v>1.6588053167912111</v>
      </c>
    </row>
    <row r="11" spans="1:11" x14ac:dyDescent="0.25">
      <c r="A11">
        <v>6</v>
      </c>
      <c r="B11">
        <v>0</v>
      </c>
      <c r="C11">
        <v>1</v>
      </c>
      <c r="D11">
        <v>0</v>
      </c>
      <c r="E11">
        <v>8.1999999999999993</v>
      </c>
      <c r="F11">
        <f t="shared" si="0"/>
        <v>8.0016666666666705</v>
      </c>
      <c r="G11">
        <f t="shared" si="2"/>
        <v>0.19833333333332881</v>
      </c>
      <c r="H11">
        <f t="shared" si="3"/>
        <v>3.9336111111109316E-2</v>
      </c>
      <c r="I11">
        <f t="shared" si="4"/>
        <v>67.239999999999995</v>
      </c>
      <c r="J11">
        <v>1.6588053167912111</v>
      </c>
      <c r="K11">
        <f t="shared" si="1"/>
        <v>1.6588053167912111</v>
      </c>
    </row>
    <row r="12" spans="1:11" x14ac:dyDescent="0.25">
      <c r="A12">
        <v>7</v>
      </c>
      <c r="B12">
        <v>0</v>
      </c>
      <c r="C12">
        <v>0</v>
      </c>
      <c r="D12">
        <v>1</v>
      </c>
      <c r="E12">
        <v>7.5</v>
      </c>
      <c r="F12">
        <f t="shared" si="0"/>
        <v>7.4316666666666755</v>
      </c>
      <c r="G12">
        <f t="shared" si="2"/>
        <v>6.8333333333324475E-2</v>
      </c>
      <c r="H12">
        <f t="shared" si="3"/>
        <v>4.669444444443234E-3</v>
      </c>
      <c r="I12">
        <f t="shared" si="4"/>
        <v>56.25</v>
      </c>
      <c r="J12">
        <v>1.6588053167912111</v>
      </c>
      <c r="K12">
        <f t="shared" si="1"/>
        <v>1.6588053167912111</v>
      </c>
    </row>
    <row r="13" spans="1:11" x14ac:dyDescent="0.25">
      <c r="A13">
        <v>8</v>
      </c>
      <c r="B13">
        <v>0</v>
      </c>
      <c r="C13">
        <v>0</v>
      </c>
      <c r="D13">
        <v>1</v>
      </c>
      <c r="E13">
        <v>6.6</v>
      </c>
      <c r="F13">
        <f t="shared" si="0"/>
        <v>7.4316666666666755</v>
      </c>
      <c r="G13">
        <f t="shared" si="2"/>
        <v>-0.83166666666667588</v>
      </c>
      <c r="H13">
        <f t="shared" si="3"/>
        <v>0.69166944444445977</v>
      </c>
      <c r="I13">
        <f t="shared" si="4"/>
        <v>43.559999999999995</v>
      </c>
      <c r="J13">
        <v>1.6588053167912111</v>
      </c>
      <c r="K13">
        <f t="shared" si="1"/>
        <v>1.6588053167912111</v>
      </c>
    </row>
    <row r="14" spans="1:11" x14ac:dyDescent="0.25">
      <c r="A14">
        <v>9</v>
      </c>
      <c r="B14">
        <v>0</v>
      </c>
      <c r="C14">
        <v>0</v>
      </c>
      <c r="D14">
        <v>1</v>
      </c>
      <c r="E14">
        <v>8.1</v>
      </c>
      <c r="F14">
        <f t="shared" si="0"/>
        <v>7.4316666666666755</v>
      </c>
      <c r="G14">
        <f t="shared" si="2"/>
        <v>0.66833333333332412</v>
      </c>
      <c r="H14">
        <f t="shared" si="3"/>
        <v>0.44666944444443213</v>
      </c>
      <c r="I14">
        <f t="shared" si="4"/>
        <v>65.61</v>
      </c>
      <c r="J14">
        <v>1.6588053167912111</v>
      </c>
      <c r="K14">
        <f t="shared" si="1"/>
        <v>1.6588053167912111</v>
      </c>
    </row>
    <row r="15" spans="1:11" x14ac:dyDescent="0.25">
      <c r="A15" t="s">
        <v>24</v>
      </c>
      <c r="B15">
        <f>SUM(B6:B14)</f>
        <v>3</v>
      </c>
      <c r="C15">
        <f t="shared" ref="C15:I15" si="5">SUM(C6:C14)</f>
        <v>4</v>
      </c>
      <c r="D15">
        <f t="shared" si="5"/>
        <v>5</v>
      </c>
      <c r="E15">
        <f t="shared" si="5"/>
        <v>68.8</v>
      </c>
      <c r="F15">
        <f t="shared" si="5"/>
        <v>68.800000000000054</v>
      </c>
      <c r="G15">
        <f t="shared" si="5"/>
        <v>-6.0396132539608516E-14</v>
      </c>
      <c r="H15">
        <f t="shared" si="5"/>
        <v>1.2868333333333331</v>
      </c>
      <c r="I15">
        <f t="shared" si="5"/>
        <v>527.88</v>
      </c>
    </row>
    <row r="16" spans="1:11" x14ac:dyDescent="0.25">
      <c r="A16" t="s">
        <v>33</v>
      </c>
      <c r="B16">
        <f t="shared" ref="B16:I16" si="6">B15/n</f>
        <v>0.33333333333333331</v>
      </c>
      <c r="C16">
        <f t="shared" si="6"/>
        <v>0.44444444444444442</v>
      </c>
      <c r="D16">
        <f t="shared" si="6"/>
        <v>0.55555555555555558</v>
      </c>
      <c r="E16">
        <f t="shared" si="6"/>
        <v>7.6444444444444439</v>
      </c>
      <c r="F16">
        <f t="shared" si="6"/>
        <v>7.6444444444444501</v>
      </c>
      <c r="G16">
        <f t="shared" si="6"/>
        <v>-6.7106813932898349E-15</v>
      </c>
      <c r="H16">
        <f t="shared" si="6"/>
        <v>0.14298148148148146</v>
      </c>
      <c r="I16">
        <f t="shared" si="6"/>
        <v>58.653333333333336</v>
      </c>
    </row>
    <row r="18" spans="1:10" x14ac:dyDescent="0.25">
      <c r="A18" t="s">
        <v>7</v>
      </c>
      <c r="B18">
        <v>1</v>
      </c>
      <c r="C18">
        <v>1</v>
      </c>
      <c r="D18">
        <v>0</v>
      </c>
      <c r="E18">
        <v>1</v>
      </c>
    </row>
    <row r="19" spans="1:10" x14ac:dyDescent="0.25">
      <c r="B19">
        <v>1</v>
      </c>
      <c r="C19">
        <v>1</v>
      </c>
      <c r="D19">
        <v>0</v>
      </c>
      <c r="E19">
        <v>0</v>
      </c>
    </row>
    <row r="20" spans="1:10" x14ac:dyDescent="0.25">
      <c r="B20">
        <v>1</v>
      </c>
      <c r="C20">
        <v>1</v>
      </c>
      <c r="D20">
        <v>1</v>
      </c>
      <c r="E20">
        <v>1</v>
      </c>
    </row>
    <row r="21" spans="1:10" x14ac:dyDescent="0.25">
      <c r="B21">
        <v>1</v>
      </c>
      <c r="C21">
        <v>0</v>
      </c>
      <c r="D21">
        <v>1</v>
      </c>
      <c r="E21">
        <v>0</v>
      </c>
    </row>
    <row r="22" spans="1:10" x14ac:dyDescent="0.25">
      <c r="B22">
        <v>1</v>
      </c>
      <c r="C22">
        <v>0</v>
      </c>
      <c r="D22">
        <v>1</v>
      </c>
      <c r="E22">
        <v>0</v>
      </c>
    </row>
    <row r="23" spans="1:10" x14ac:dyDescent="0.25">
      <c r="B23">
        <v>1</v>
      </c>
      <c r="C23">
        <v>0</v>
      </c>
      <c r="D23">
        <v>1</v>
      </c>
      <c r="E23">
        <v>0</v>
      </c>
    </row>
    <row r="24" spans="1:10" x14ac:dyDescent="0.25">
      <c r="B24">
        <v>1</v>
      </c>
      <c r="C24">
        <v>0</v>
      </c>
      <c r="D24">
        <v>0</v>
      </c>
      <c r="E24">
        <v>1</v>
      </c>
    </row>
    <row r="25" spans="1:10" x14ac:dyDescent="0.25">
      <c r="B25">
        <v>1</v>
      </c>
      <c r="C25">
        <v>0</v>
      </c>
      <c r="D25">
        <v>0</v>
      </c>
      <c r="E25">
        <v>1</v>
      </c>
    </row>
    <row r="26" spans="1:10" x14ac:dyDescent="0.25">
      <c r="B26">
        <v>1</v>
      </c>
      <c r="C26">
        <v>0</v>
      </c>
      <c r="D26">
        <v>0</v>
      </c>
      <c r="E26">
        <v>1</v>
      </c>
    </row>
    <row r="28" spans="1:10" ht="17.25" x14ac:dyDescent="0.25">
      <c r="A28" t="s">
        <v>9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</row>
    <row r="29" spans="1:10" x14ac:dyDescent="0.25">
      <c r="B29">
        <v>1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</row>
    <row r="30" spans="1:10" x14ac:dyDescent="0.25">
      <c r="B30">
        <v>0</v>
      </c>
      <c r="C30">
        <v>0</v>
      </c>
      <c r="D30">
        <v>1</v>
      </c>
      <c r="E30">
        <v>1</v>
      </c>
      <c r="F30">
        <v>1</v>
      </c>
      <c r="G30">
        <v>1</v>
      </c>
      <c r="H30">
        <v>0</v>
      </c>
      <c r="I30">
        <v>0</v>
      </c>
      <c r="J30">
        <v>0</v>
      </c>
    </row>
    <row r="31" spans="1:10" x14ac:dyDescent="0.25">
      <c r="B31">
        <v>1</v>
      </c>
      <c r="C31">
        <v>0</v>
      </c>
      <c r="D31">
        <v>1</v>
      </c>
      <c r="E31">
        <v>0</v>
      </c>
      <c r="F31">
        <v>0</v>
      </c>
      <c r="G31">
        <v>0</v>
      </c>
      <c r="H31">
        <v>1</v>
      </c>
      <c r="I31">
        <v>1</v>
      </c>
      <c r="J31">
        <v>1</v>
      </c>
    </row>
    <row r="33" spans="1:6" ht="17.25" x14ac:dyDescent="0.25">
      <c r="A33" t="s">
        <v>10</v>
      </c>
      <c r="B33">
        <f t="array" ref="B33:E36">MMULT(Xt,X)</f>
        <v>9</v>
      </c>
      <c r="C33">
        <v>3</v>
      </c>
      <c r="D33">
        <v>4</v>
      </c>
      <c r="E33">
        <v>5</v>
      </c>
    </row>
    <row r="34" spans="1:6" x14ac:dyDescent="0.25">
      <c r="B34">
        <v>3</v>
      </c>
      <c r="C34">
        <v>3</v>
      </c>
      <c r="D34">
        <v>1</v>
      </c>
      <c r="E34">
        <v>2</v>
      </c>
    </row>
    <row r="35" spans="1:6" x14ac:dyDescent="0.25">
      <c r="B35">
        <v>4</v>
      </c>
      <c r="C35">
        <v>1</v>
      </c>
      <c r="D35">
        <v>4</v>
      </c>
      <c r="E35">
        <v>1</v>
      </c>
    </row>
    <row r="36" spans="1:6" x14ac:dyDescent="0.25">
      <c r="B36">
        <v>5</v>
      </c>
      <c r="C36">
        <v>2</v>
      </c>
      <c r="D36">
        <v>1</v>
      </c>
      <c r="E36">
        <v>5</v>
      </c>
    </row>
    <row r="38" spans="1:6" ht="17.25" x14ac:dyDescent="0.25">
      <c r="A38" t="s">
        <v>11</v>
      </c>
      <c r="C38">
        <f t="array" ref="C38:F41">MINVERSE(XtX)</f>
        <v>0.66666666666666652</v>
      </c>
      <c r="D38">
        <v>-0.16666666666666663</v>
      </c>
      <c r="E38">
        <v>-0.49999999999999989</v>
      </c>
      <c r="F38">
        <v>-0.49999999999999989</v>
      </c>
    </row>
    <row r="39" spans="1:6" x14ac:dyDescent="0.25">
      <c r="C39">
        <v>-0.1666666666666666</v>
      </c>
      <c r="D39">
        <v>0.51666666666666661</v>
      </c>
      <c r="E39">
        <v>4.9999999999999947E-2</v>
      </c>
      <c r="F39">
        <v>-5.0000000000000058E-2</v>
      </c>
    </row>
    <row r="40" spans="1:6" x14ac:dyDescent="0.25">
      <c r="C40">
        <v>-0.49999999999999978</v>
      </c>
      <c r="D40">
        <v>4.9999999999999982E-2</v>
      </c>
      <c r="E40">
        <v>0.64999999999999991</v>
      </c>
      <c r="F40">
        <v>0.34999999999999992</v>
      </c>
    </row>
    <row r="41" spans="1:6" x14ac:dyDescent="0.25">
      <c r="C41">
        <v>-0.49999999999999983</v>
      </c>
      <c r="D41">
        <v>-4.9999999999999982E-2</v>
      </c>
      <c r="E41">
        <v>0.34999999999999992</v>
      </c>
      <c r="F41">
        <v>0.64999999999999991</v>
      </c>
    </row>
    <row r="43" spans="1:6" ht="17.25" x14ac:dyDescent="0.25">
      <c r="A43" t="s">
        <v>12</v>
      </c>
      <c r="B43">
        <f t="array" ref="B43:B46">MMULT(Xt,y)</f>
        <v>68.8</v>
      </c>
    </row>
    <row r="44" spans="1:6" x14ac:dyDescent="0.25">
      <c r="B44">
        <v>22.5</v>
      </c>
    </row>
    <row r="45" spans="1:6" x14ac:dyDescent="0.25">
      <c r="B45">
        <v>31.499999999999996</v>
      </c>
    </row>
    <row r="46" spans="1:6" x14ac:dyDescent="0.25">
      <c r="B46">
        <v>37.1</v>
      </c>
    </row>
    <row r="48" spans="1:6" ht="17.25" x14ac:dyDescent="0.25">
      <c r="A48" t="s">
        <v>16</v>
      </c>
      <c r="C48" t="s">
        <v>13</v>
      </c>
      <c r="D48">
        <f t="array" ref="D48:D51">MMULT(iXtX, Xty)</f>
        <v>7.8166666666666629</v>
      </c>
    </row>
    <row r="49" spans="1:12" x14ac:dyDescent="0.25">
      <c r="C49" t="s">
        <v>14</v>
      </c>
      <c r="D49">
        <v>-0.12166666666666726</v>
      </c>
    </row>
    <row r="50" spans="1:12" x14ac:dyDescent="0.25">
      <c r="C50" t="s">
        <v>15</v>
      </c>
      <c r="D50">
        <v>0.1850000000000076</v>
      </c>
    </row>
    <row r="51" spans="1:12" x14ac:dyDescent="0.25">
      <c r="C51" t="s">
        <v>17</v>
      </c>
      <c r="D51">
        <v>-0.38499999999998735</v>
      </c>
    </row>
    <row r="53" spans="1:12" x14ac:dyDescent="0.25">
      <c r="A53" t="s">
        <v>18</v>
      </c>
      <c r="B53" t="s">
        <v>19</v>
      </c>
      <c r="C53">
        <f>D48</f>
        <v>7.8166666666666629</v>
      </c>
      <c r="D53" t="s">
        <v>20</v>
      </c>
      <c r="E53">
        <f>D49</f>
        <v>-0.12166666666666726</v>
      </c>
      <c r="F53" t="s">
        <v>4</v>
      </c>
      <c r="G53" t="s">
        <v>20</v>
      </c>
      <c r="H53">
        <f>D50</f>
        <v>0.1850000000000076</v>
      </c>
      <c r="I53" t="s">
        <v>5</v>
      </c>
      <c r="J53" t="s">
        <v>20</v>
      </c>
      <c r="K53">
        <f>D51</f>
        <v>-0.38499999999998735</v>
      </c>
      <c r="L53" t="s">
        <v>6</v>
      </c>
    </row>
    <row r="55" spans="1:12" x14ac:dyDescent="0.25">
      <c r="A55" t="s">
        <v>25</v>
      </c>
      <c r="B55">
        <f>H15</f>
        <v>1.2868333333333331</v>
      </c>
    </row>
    <row r="56" spans="1:12" x14ac:dyDescent="0.25">
      <c r="A56" t="s">
        <v>26</v>
      </c>
      <c r="B56">
        <f>I15</f>
        <v>527.88</v>
      </c>
    </row>
    <row r="57" spans="1:12" x14ac:dyDescent="0.25">
      <c r="A57" t="s">
        <v>27</v>
      </c>
      <c r="B57">
        <f>n*mean_y^2</f>
        <v>525.93777777777768</v>
      </c>
    </row>
    <row r="58" spans="1:12" x14ac:dyDescent="0.25">
      <c r="A58" t="s">
        <v>28</v>
      </c>
      <c r="B58">
        <f>ssy-ss0</f>
        <v>1.9422222222223127</v>
      </c>
    </row>
    <row r="59" spans="1:12" x14ac:dyDescent="0.25">
      <c r="A59" t="s">
        <v>29</v>
      </c>
      <c r="B59">
        <f>sst-sse</f>
        <v>0.65538888888897961</v>
      </c>
    </row>
    <row r="60" spans="1:12" ht="17.25" x14ac:dyDescent="0.25">
      <c r="A60" t="s">
        <v>30</v>
      </c>
      <c r="B60">
        <f>ssr/sst</f>
        <v>0.33744279176204472</v>
      </c>
    </row>
    <row r="62" spans="1:12" x14ac:dyDescent="0.25">
      <c r="A62" t="s">
        <v>36</v>
      </c>
      <c r="C62">
        <f>SQRT(sse/(n-4))</f>
        <v>0.50731318400635583</v>
      </c>
    </row>
    <row r="63" spans="1:12" x14ac:dyDescent="0.25">
      <c r="A63" t="s">
        <v>37</v>
      </c>
      <c r="C63">
        <f>se*SQRT(c_00)</f>
        <v>0.41421948020074784</v>
      </c>
    </row>
    <row r="64" spans="1:12" x14ac:dyDescent="0.25">
      <c r="A64" t="s">
        <v>38</v>
      </c>
      <c r="C64">
        <f>se*SQRT(c_11)</f>
        <v>0.36465432642130791</v>
      </c>
    </row>
    <row r="65" spans="1:5" x14ac:dyDescent="0.25">
      <c r="A65" t="s">
        <v>39</v>
      </c>
      <c r="C65">
        <f>se*SQRT(c_22)</f>
        <v>0.40900896485692501</v>
      </c>
    </row>
    <row r="66" spans="1:5" x14ac:dyDescent="0.25">
      <c r="A66" t="s">
        <v>40</v>
      </c>
      <c r="C66">
        <f>se*SQRT(c_33)</f>
        <v>0.40900896485692501</v>
      </c>
    </row>
    <row r="68" spans="1:5" x14ac:dyDescent="0.25">
      <c r="A68" t="s">
        <v>41</v>
      </c>
      <c r="C68" s="1">
        <v>0.9</v>
      </c>
    </row>
    <row r="69" spans="1:5" x14ac:dyDescent="0.25">
      <c r="A69" t="s">
        <v>42</v>
      </c>
      <c r="C69" s="1">
        <f>1-C68</f>
        <v>9.9999999999999978E-2</v>
      </c>
    </row>
    <row r="70" spans="1:5" x14ac:dyDescent="0.25">
      <c r="A70" t="s">
        <v>43</v>
      </c>
      <c r="C70">
        <f>1-C69/2</f>
        <v>0.95</v>
      </c>
    </row>
    <row r="71" spans="1:5" x14ac:dyDescent="0.25">
      <c r="A71" t="s">
        <v>44</v>
      </c>
      <c r="C71">
        <v>2.0150000000000001</v>
      </c>
    </row>
    <row r="73" spans="1:5" x14ac:dyDescent="0.25">
      <c r="A73" t="s">
        <v>13</v>
      </c>
      <c r="B73">
        <f>b_0-t_95_5*se_b_0</f>
        <v>6.9820144140621556</v>
      </c>
      <c r="C73">
        <f>b_0+t_95_5*se_b_0</f>
        <v>8.6513189192711692</v>
      </c>
      <c r="E73" t="s">
        <v>46</v>
      </c>
    </row>
    <row r="74" spans="1:5" x14ac:dyDescent="0.25">
      <c r="A74" t="s">
        <v>14</v>
      </c>
      <c r="B74">
        <f>b_1-t_95_5*se_b_1</f>
        <v>-0.85644513440560277</v>
      </c>
      <c r="C74">
        <f>b_1+t_95_5*se_b_1</f>
        <v>0.61311180107226826</v>
      </c>
      <c r="E74" t="s">
        <v>45</v>
      </c>
    </row>
    <row r="75" spans="1:5" x14ac:dyDescent="0.25">
      <c r="A75" t="s">
        <v>15</v>
      </c>
      <c r="B75">
        <f>b_2-t_95_5*se_b_2</f>
        <v>-0.63915306418669637</v>
      </c>
      <c r="C75">
        <f>b_2+t_95_5*se_b_2</f>
        <v>1.0091530641867115</v>
      </c>
      <c r="E75" t="s">
        <v>45</v>
      </c>
    </row>
    <row r="76" spans="1:5" x14ac:dyDescent="0.25">
      <c r="A76" t="s">
        <v>17</v>
      </c>
      <c r="B76">
        <f>b_3-t_95_5*se_b_3</f>
        <v>-1.2091530641866912</v>
      </c>
      <c r="C76">
        <f>b_3+t_95_5*se_b_3</f>
        <v>0.43915306418671662</v>
      </c>
      <c r="E76" t="s">
        <v>45</v>
      </c>
    </row>
    <row r="78" spans="1:5" x14ac:dyDescent="0.25">
      <c r="A78" t="s">
        <v>55</v>
      </c>
    </row>
    <row r="79" spans="1:5" x14ac:dyDescent="0.25">
      <c r="A79" t="s">
        <v>49</v>
      </c>
      <c r="D79">
        <v>3</v>
      </c>
    </row>
    <row r="80" spans="1:5" x14ac:dyDescent="0.25">
      <c r="A80" t="s">
        <v>50</v>
      </c>
      <c r="D80">
        <f>ssr/k</f>
        <v>0.2184629629629932</v>
      </c>
    </row>
    <row r="81" spans="1:6" x14ac:dyDescent="0.25">
      <c r="A81" t="s">
        <v>51</v>
      </c>
      <c r="D81">
        <f>sse/(n-k-1)</f>
        <v>0.25736666666666663</v>
      </c>
    </row>
    <row r="82" spans="1:6" x14ac:dyDescent="0.25">
      <c r="A82" t="s">
        <v>52</v>
      </c>
      <c r="D82">
        <f>msr/mse</f>
        <v>0.84883938465092568</v>
      </c>
    </row>
    <row r="83" spans="1:6" x14ac:dyDescent="0.25">
      <c r="A83" t="s">
        <v>53</v>
      </c>
      <c r="D83">
        <v>3.62</v>
      </c>
      <c r="F83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</vt:i4>
      </vt:variant>
    </vt:vector>
  </HeadingPairs>
  <TitlesOfParts>
    <vt:vector size="41" baseType="lpstr">
      <vt:lpstr>Sheet1</vt:lpstr>
      <vt:lpstr>Sheet2</vt:lpstr>
      <vt:lpstr>Sheet3</vt:lpstr>
      <vt:lpstr>b_0</vt:lpstr>
      <vt:lpstr>b_0_max</vt:lpstr>
      <vt:lpstr>b_0_min</vt:lpstr>
      <vt:lpstr>b_1</vt:lpstr>
      <vt:lpstr>b_1_max</vt:lpstr>
      <vt:lpstr>b_1_min</vt:lpstr>
      <vt:lpstr>b_2</vt:lpstr>
      <vt:lpstr>b_2_max</vt:lpstr>
      <vt:lpstr>b_2_min</vt:lpstr>
      <vt:lpstr>b_3</vt:lpstr>
      <vt:lpstr>b_3_max</vt:lpstr>
      <vt:lpstr>b_3_min</vt:lpstr>
      <vt:lpstr>c_00</vt:lpstr>
      <vt:lpstr>c_11</vt:lpstr>
      <vt:lpstr>c_22</vt:lpstr>
      <vt:lpstr>c_33</vt:lpstr>
      <vt:lpstr>iXtX</vt:lpstr>
      <vt:lpstr>k</vt:lpstr>
      <vt:lpstr>mean_y</vt:lpstr>
      <vt:lpstr>mse</vt:lpstr>
      <vt:lpstr>msr</vt:lpstr>
      <vt:lpstr>n</vt:lpstr>
      <vt:lpstr>se</vt:lpstr>
      <vt:lpstr>se_b_0</vt:lpstr>
      <vt:lpstr>se_b_1</vt:lpstr>
      <vt:lpstr>se_b_2</vt:lpstr>
      <vt:lpstr>se_b_3</vt:lpstr>
      <vt:lpstr>ss0</vt:lpstr>
      <vt:lpstr>sse</vt:lpstr>
      <vt:lpstr>ssr</vt:lpstr>
      <vt:lpstr>sst</vt:lpstr>
      <vt:lpstr>ssy</vt:lpstr>
      <vt:lpstr>t_95_5</vt:lpstr>
      <vt:lpstr>X</vt:lpstr>
      <vt:lpstr>Xt</vt:lpstr>
      <vt:lpstr>XtX</vt:lpstr>
      <vt:lpstr>Xty</vt:lpstr>
      <vt:lpstr>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2011-05-24T17:25:26Z</dcterms:modified>
</cp:coreProperties>
</file>